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Samuel/Google Drive/Refleet/Sales/Refleet Core Documents/Contract Hire/"/>
    </mc:Choice>
  </mc:AlternateContent>
  <workbookProtection workbookPassword="E52C" lockStructure="1"/>
  <bookViews>
    <workbookView xWindow="-20" yWindow="1160" windowWidth="24960" windowHeight="138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B16" i="1"/>
  <c r="C14" i="1"/>
  <c r="C16" i="1"/>
  <c r="D14" i="1"/>
  <c r="D16" i="1"/>
  <c r="E14" i="1"/>
  <c r="E16" i="1"/>
  <c r="E15" i="1"/>
  <c r="E22" i="1"/>
  <c r="E23" i="1"/>
  <c r="E29" i="1"/>
  <c r="E30" i="1"/>
  <c r="E33" i="1"/>
  <c r="E35" i="1"/>
  <c r="E34" i="1"/>
  <c r="E31" i="1"/>
  <c r="E24" i="1"/>
  <c r="E17" i="1"/>
  <c r="D15" i="1"/>
  <c r="D22" i="1"/>
  <c r="D23" i="1"/>
  <c r="D29" i="1"/>
  <c r="D30" i="1"/>
  <c r="D33" i="1"/>
  <c r="D35" i="1"/>
  <c r="D34" i="1"/>
  <c r="D31" i="1"/>
  <c r="D24" i="1"/>
  <c r="D17" i="1"/>
  <c r="C15" i="1"/>
  <c r="C22" i="1"/>
  <c r="C23" i="1"/>
  <c r="C29" i="1"/>
  <c r="C30" i="1"/>
  <c r="C33" i="1"/>
  <c r="C35" i="1"/>
  <c r="C34" i="1"/>
  <c r="C31" i="1"/>
  <c r="C24" i="1"/>
  <c r="C17" i="1"/>
  <c r="B22" i="1"/>
  <c r="B23" i="1"/>
  <c r="B24" i="1"/>
  <c r="B15" i="1"/>
  <c r="B29" i="1"/>
  <c r="B30" i="1"/>
  <c r="B33" i="1"/>
  <c r="B35" i="1"/>
  <c r="B34" i="1"/>
  <c r="B31" i="1"/>
  <c r="B17" i="1"/>
</calcChain>
</file>

<file path=xl/sharedStrings.xml><?xml version="1.0" encoding="utf-8"?>
<sst xmlns="http://schemas.openxmlformats.org/spreadsheetml/2006/main" count="34" uniqueCount="32">
  <si>
    <t>Monthly Rental</t>
  </si>
  <si>
    <t>Arrangement Fee</t>
  </si>
  <si>
    <t>Term (Months)</t>
  </si>
  <si>
    <t>True Annual Cost</t>
  </si>
  <si>
    <t>True Monthly Cost</t>
  </si>
  <si>
    <t xml:space="preserve">Annual Mileage </t>
  </si>
  <si>
    <t>CH Cost Per Mile</t>
  </si>
  <si>
    <t xml:space="preserve">CONTRACT HIRE (CH) </t>
  </si>
  <si>
    <t>FUEL COSTS</t>
  </si>
  <si>
    <t>Total Cost of Fuel Per Annum</t>
  </si>
  <si>
    <t>EXCESS MILEAGE ESTIMATES</t>
  </si>
  <si>
    <t>Pence Per Mile</t>
  </si>
  <si>
    <t>Potential Excess Over Term</t>
  </si>
  <si>
    <t>Total Cost of Contract Hire</t>
  </si>
  <si>
    <t>Option 1</t>
  </si>
  <si>
    <t>Option 2</t>
  </si>
  <si>
    <t>Option 3</t>
  </si>
  <si>
    <t>Option 4</t>
  </si>
  <si>
    <t>MPG (Combined)</t>
  </si>
  <si>
    <t>Mercedes E-Class Saloon E220d</t>
  </si>
  <si>
    <t>Current Fuel Price Per Litre</t>
  </si>
  <si>
    <t>Total Cost of Fuel Per Mile</t>
  </si>
  <si>
    <t>Excess Mileage Cost Over Term</t>
  </si>
  <si>
    <t>Excess Mileage Cost Per Month</t>
  </si>
  <si>
    <t>Total Cost of Fuel Per Month</t>
  </si>
  <si>
    <t>Excess Mileage Cost Per Annum</t>
  </si>
  <si>
    <t>EQUIV. COST ANNUAL</t>
  </si>
  <si>
    <t>EQUIV. COST MONTHLY</t>
  </si>
  <si>
    <t>EQUIV. COST PER MILE</t>
  </si>
  <si>
    <t>Audi A6 diesel Saloon Quattro</t>
  </si>
  <si>
    <t>Complete the grey boxes to view your comparison. This comparator is designed to compare basic costs of Contract Hire quotations. It currently only works with spread profiles (not terminal pause - contracts that feature a payment holiday), if you would like this feature added please let us know at hello@refleet.co.uk. This information is intended as a guide only. Refleet is not responsible for any errors or discrepancies. Agreements should not be entered into based on this information alone.</t>
  </si>
  <si>
    <t>Advance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</si>
</sst>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£&quot;#,##0.00"/>
    <numFmt numFmtId="169" formatCode="&quot;£&quot;#,##0.000"/>
  </numFmts>
  <fonts count="6" x14ac:knownFonts="1">
    <font>
      <sz val="12"/>
      <color theme="1"/>
      <name val="ArialMT"/>
      <family val="2"/>
    </font>
    <font>
      <sz val="12"/>
      <color theme="1"/>
      <name val="ArialMT"/>
      <family val="2"/>
    </font>
    <font>
      <b/>
      <sz val="12"/>
      <color theme="0"/>
      <name val="ArialMT"/>
      <family val="2"/>
    </font>
    <font>
      <sz val="12"/>
      <color rgb="FF224770"/>
      <name val="ArialMT"/>
      <family val="2"/>
    </font>
    <font>
      <b/>
      <sz val="12"/>
      <color rgb="FF224770"/>
      <name val="ArialMT"/>
      <family val="2"/>
    </font>
    <font>
      <sz val="8"/>
      <name val="ArialMT"/>
      <family val="2"/>
    </font>
  </fonts>
  <fills count="4">
    <fill>
      <patternFill patternType="none"/>
    </fill>
    <fill>
      <patternFill patternType="gray125"/>
    </fill>
    <fill>
      <patternFill patternType="solid">
        <fgColor rgb="FFAF7D48"/>
        <bgColor indexed="64"/>
      </patternFill>
    </fill>
    <fill>
      <patternFill patternType="solid">
        <fgColor rgb="FFDFDBD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3" borderId="0" xfId="0" applyFont="1" applyFill="1" applyAlignment="1" applyProtection="1">
      <alignment horizontal="center"/>
      <protection locked="0"/>
    </xf>
    <xf numFmtId="164" fontId="4" fillId="3" borderId="0" xfId="0" applyNumberFormat="1" applyFont="1" applyFill="1" applyAlignment="1" applyProtection="1">
      <alignment horizontal="center"/>
      <protection locked="0"/>
    </xf>
    <xf numFmtId="164" fontId="3" fillId="3" borderId="0" xfId="0" applyNumberFormat="1" applyFont="1" applyFill="1" applyAlignment="1" applyProtection="1">
      <alignment horizontal="center"/>
      <protection locked="0"/>
    </xf>
    <xf numFmtId="3" fontId="3" fillId="3" borderId="0" xfId="1" applyNumberFormat="1" applyFont="1" applyFill="1" applyAlignment="1" applyProtection="1">
      <alignment horizontal="center" vertical="center"/>
      <protection locked="0"/>
    </xf>
    <xf numFmtId="169" fontId="3" fillId="3" borderId="0" xfId="0" applyNumberFormat="1" applyFont="1" applyFill="1" applyAlignment="1" applyProtection="1">
      <alignment horizontal="center"/>
      <protection locked="0"/>
    </xf>
    <xf numFmtId="3" fontId="3" fillId="3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colors>
    <mruColors>
      <color rgb="FFAF7D48"/>
      <color rgb="FF224770"/>
      <color rgb="FFDFD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1129513</xdr:colOff>
      <xdr:row>0</xdr:row>
      <xdr:rowOff>67733</xdr:rowOff>
    </xdr:from>
    <xdr:to>
      <xdr:col>5</xdr:col>
      <xdr:colOff>1</xdr:colOff>
      <xdr:row>0</xdr:row>
      <xdr:rowOff>1117600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965"/>
        <a:stretch/>
      </xdr:blipFill>
      <xdr:spPr>
        <a:xfrm>
          <a:off x="11678980" y="67733"/>
          <a:ext cx="1596754" cy="1049867"/>
        </a:xfrm>
        <a:prstGeom prst="rect">
          <a:avLst/>
        </a:prstGeom>
      </xdr:spPr>
    </xdr:pic>
    <xdr:clientData/>
  </xdr:twoCellAnchor>
  <xdr:twoCellAnchor>
    <xdr:from>
      <xdr:col>2</xdr:col>
      <xdr:colOff>1930400</xdr:colOff>
      <xdr:row>0</xdr:row>
      <xdr:rowOff>58459</xdr:rowOff>
    </xdr:from>
    <xdr:to>
      <xdr:col>4</xdr:col>
      <xdr:colOff>1193799</xdr:colOff>
      <xdr:row>0</xdr:row>
      <xdr:rowOff>1121023</xdr:rowOff>
    </xdr:to>
    <xdr:sp macro="" textlink="">
      <xdr:nvSpPr>
        <xdr:cNvPr id="3" name="TextBox 2"/>
        <xdr:cNvSpPr txBox="1"/>
      </xdr:nvSpPr>
      <xdr:spPr>
        <a:xfrm>
          <a:off x="7023911" y="58459"/>
          <a:ext cx="4721697" cy="10625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200" b="1">
              <a:solidFill>
                <a:srgbClr val="AF7D48"/>
              </a:solidFill>
              <a:latin typeface="Arial" charset="0"/>
              <a:ea typeface="Arial" charset="0"/>
              <a:cs typeface="Arial" charset="0"/>
            </a:rPr>
            <a:t>Contract Hire &amp; Fleet</a:t>
          </a:r>
          <a:r>
            <a:rPr lang="en-US" sz="1200" b="1" baseline="0">
              <a:solidFill>
                <a:srgbClr val="AF7D48"/>
              </a:solidFill>
              <a:latin typeface="Arial" charset="0"/>
              <a:ea typeface="Arial" charset="0"/>
              <a:cs typeface="Arial" charset="0"/>
            </a:rPr>
            <a:t> </a:t>
          </a:r>
        </a:p>
        <a:p>
          <a:pPr algn="r"/>
          <a:r>
            <a:rPr lang="en-US" sz="1200" b="1" baseline="0">
              <a:solidFill>
                <a:srgbClr val="AF7D48"/>
              </a:solidFill>
              <a:latin typeface="Arial" charset="0"/>
              <a:ea typeface="Arial" charset="0"/>
              <a:cs typeface="Arial" charset="0"/>
            </a:rPr>
            <a:t>Management Solutions</a:t>
          </a:r>
          <a:endParaRPr lang="en-US" sz="1200" b="1">
            <a:solidFill>
              <a:srgbClr val="AF7D48"/>
            </a:solidFill>
            <a:latin typeface="Arial" charset="0"/>
            <a:ea typeface="Arial" charset="0"/>
            <a:cs typeface="Arial" charset="0"/>
          </a:endParaRPr>
        </a:p>
        <a:p>
          <a:pPr algn="r"/>
          <a:r>
            <a:rPr lang="en-US" sz="1200" b="1">
              <a:solidFill>
                <a:srgbClr val="224770"/>
              </a:solidFill>
              <a:latin typeface="Arial" charset="0"/>
              <a:ea typeface="Arial" charset="0"/>
              <a:cs typeface="Arial" charset="0"/>
            </a:rPr>
            <a:t>01707</a:t>
          </a:r>
          <a:r>
            <a:rPr lang="en-US" sz="1200" b="1" baseline="0">
              <a:solidFill>
                <a:srgbClr val="224770"/>
              </a:solidFill>
              <a:latin typeface="Arial" charset="0"/>
              <a:ea typeface="Arial" charset="0"/>
              <a:cs typeface="Arial" charset="0"/>
            </a:rPr>
            <a:t> 808 808</a:t>
          </a:r>
        </a:p>
        <a:p>
          <a:pPr algn="r"/>
          <a:r>
            <a:rPr lang="en-US" sz="1200" b="1" baseline="0">
              <a:solidFill>
                <a:srgbClr val="224770"/>
              </a:solidFill>
              <a:latin typeface="Arial" charset="0"/>
              <a:ea typeface="Arial" charset="0"/>
              <a:cs typeface="Arial" charset="0"/>
            </a:rPr>
            <a:t>hello@refleet.co.uk</a:t>
          </a:r>
        </a:p>
        <a:p>
          <a:pPr algn="r"/>
          <a:r>
            <a:rPr lang="en-US" sz="1200" b="1" baseline="0">
              <a:solidFill>
                <a:srgbClr val="224770"/>
              </a:solidFill>
              <a:latin typeface="Arial" charset="0"/>
              <a:ea typeface="Arial" charset="0"/>
              <a:cs typeface="Arial" charset="0"/>
            </a:rPr>
            <a:t>www.refleet.co.uk</a:t>
          </a:r>
          <a:endParaRPr lang="en-US" sz="1200" b="1">
            <a:solidFill>
              <a:srgbClr val="224770"/>
            </a:solidFill>
            <a:latin typeface="Arial" charset="0"/>
            <a:ea typeface="Arial" charset="0"/>
            <a:cs typeface="Arial" charset="0"/>
          </a:endParaRPr>
        </a:p>
      </xdr:txBody>
    </xdr:sp>
    <xdr:clientData/>
  </xdr:twoCellAnchor>
  <xdr:twoCellAnchor>
    <xdr:from>
      <xdr:col>0</xdr:col>
      <xdr:colOff>12700</xdr:colOff>
      <xdr:row>0</xdr:row>
      <xdr:rowOff>165100</xdr:rowOff>
    </xdr:from>
    <xdr:to>
      <xdr:col>1</xdr:col>
      <xdr:colOff>1333500</xdr:colOff>
      <xdr:row>0</xdr:row>
      <xdr:rowOff>939800</xdr:rowOff>
    </xdr:to>
    <xdr:sp macro="" textlink="">
      <xdr:nvSpPr>
        <xdr:cNvPr id="4" name="TextBox 3"/>
        <xdr:cNvSpPr txBox="1"/>
      </xdr:nvSpPr>
      <xdr:spPr>
        <a:xfrm>
          <a:off x="12700" y="165100"/>
          <a:ext cx="3683000" cy="7747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 b="1">
              <a:solidFill>
                <a:srgbClr val="AF7D48"/>
              </a:solidFill>
              <a:latin typeface="Arial" charset="0"/>
              <a:ea typeface="Arial" charset="0"/>
              <a:cs typeface="Arial" charset="0"/>
            </a:rPr>
            <a:t>CONTRACT HIRE</a:t>
          </a:r>
          <a:r>
            <a:rPr lang="en-US" sz="1600" b="1" baseline="0">
              <a:solidFill>
                <a:srgbClr val="AF7D48"/>
              </a:solidFill>
              <a:latin typeface="Arial" charset="0"/>
              <a:ea typeface="Arial" charset="0"/>
              <a:cs typeface="Arial" charset="0"/>
            </a:rPr>
            <a:t> COMPARATOR</a:t>
          </a:r>
          <a:endParaRPr lang="en-US" sz="1600" b="1">
            <a:solidFill>
              <a:srgbClr val="AF7D48"/>
            </a:solidFill>
            <a:latin typeface="Arial" charset="0"/>
            <a:ea typeface="Arial" charset="0"/>
            <a:cs typeface="Arial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6" zoomScale="94" workbookViewId="0">
      <selection activeCell="B35" sqref="B35"/>
    </sheetView>
  </sheetViews>
  <sheetFormatPr baseColWidth="10" defaultRowHeight="16" x14ac:dyDescent="0.2"/>
  <cols>
    <col min="1" max="1" width="26.5703125" customWidth="1"/>
    <col min="2" max="5" width="30.7109375" customWidth="1"/>
  </cols>
  <sheetData>
    <row r="1" spans="1:5" ht="91" customHeight="1" x14ac:dyDescent="0.2">
      <c r="D1" s="16"/>
    </row>
    <row r="2" spans="1:5" ht="16" customHeight="1" x14ac:dyDescent="0.2">
      <c r="A2" s="14" t="s">
        <v>30</v>
      </c>
      <c r="B2" s="14"/>
      <c r="C2" s="14"/>
      <c r="D2" s="14"/>
      <c r="E2" s="14"/>
    </row>
    <row r="3" spans="1:5" x14ac:dyDescent="0.2">
      <c r="A3" s="14"/>
      <c r="B3" s="14"/>
      <c r="C3" s="14"/>
      <c r="D3" s="14"/>
      <c r="E3" s="14"/>
    </row>
    <row r="4" spans="1:5" x14ac:dyDescent="0.2">
      <c r="A4" s="14"/>
      <c r="B4" s="14"/>
      <c r="C4" s="14"/>
      <c r="D4" s="14"/>
      <c r="E4" s="14"/>
    </row>
    <row r="5" spans="1:5" x14ac:dyDescent="0.2">
      <c r="A5" s="15"/>
      <c r="B5" s="15"/>
      <c r="C5" s="15"/>
      <c r="D5" s="15"/>
      <c r="E5" s="15"/>
    </row>
    <row r="6" spans="1:5" x14ac:dyDescent="0.2">
      <c r="A6" s="1"/>
      <c r="B6" s="2" t="s">
        <v>14</v>
      </c>
      <c r="C6" s="2" t="s">
        <v>15</v>
      </c>
      <c r="D6" s="2" t="s">
        <v>16</v>
      </c>
      <c r="E6" s="2" t="s">
        <v>17</v>
      </c>
    </row>
    <row r="7" spans="1:5" x14ac:dyDescent="0.2">
      <c r="A7" s="3" t="s">
        <v>7</v>
      </c>
      <c r="B7" s="6" t="s">
        <v>19</v>
      </c>
      <c r="C7" s="6" t="s">
        <v>19</v>
      </c>
      <c r="D7" s="6" t="s">
        <v>19</v>
      </c>
      <c r="E7" s="6" t="s">
        <v>29</v>
      </c>
    </row>
    <row r="8" spans="1:5" x14ac:dyDescent="0.2">
      <c r="A8" s="1" t="s">
        <v>0</v>
      </c>
      <c r="B8" s="7">
        <v>416</v>
      </c>
      <c r="C8" s="7">
        <v>410</v>
      </c>
      <c r="D8" s="7">
        <v>390</v>
      </c>
      <c r="E8" s="7">
        <v>410</v>
      </c>
    </row>
    <row r="9" spans="1:5" x14ac:dyDescent="0.2">
      <c r="A9" s="1" t="s">
        <v>31</v>
      </c>
      <c r="B9" s="8">
        <v>1254</v>
      </c>
      <c r="C9" s="8">
        <v>1230</v>
      </c>
      <c r="D9" s="8">
        <v>2340</v>
      </c>
      <c r="E9" s="8">
        <v>1230</v>
      </c>
    </row>
    <row r="10" spans="1:5" x14ac:dyDescent="0.2">
      <c r="A10" s="1" t="s">
        <v>1</v>
      </c>
      <c r="B10" s="8">
        <v>0</v>
      </c>
      <c r="C10" s="8">
        <v>300</v>
      </c>
      <c r="D10" s="8">
        <v>300</v>
      </c>
      <c r="E10" s="8">
        <v>0</v>
      </c>
    </row>
    <row r="11" spans="1:5" x14ac:dyDescent="0.2">
      <c r="A11" s="1" t="s">
        <v>2</v>
      </c>
      <c r="B11" s="6">
        <v>36</v>
      </c>
      <c r="C11" s="6">
        <v>36</v>
      </c>
      <c r="D11" s="6">
        <v>24</v>
      </c>
      <c r="E11" s="6">
        <v>36</v>
      </c>
    </row>
    <row r="12" spans="1:5" x14ac:dyDescent="0.2">
      <c r="A12" s="1" t="s">
        <v>5</v>
      </c>
      <c r="B12" s="9">
        <v>15000</v>
      </c>
      <c r="C12" s="9">
        <v>15000</v>
      </c>
      <c r="D12" s="9">
        <v>15000</v>
      </c>
      <c r="E12" s="9">
        <v>15000</v>
      </c>
    </row>
    <row r="13" spans="1:5" x14ac:dyDescent="0.2">
      <c r="A13" s="1"/>
      <c r="B13" s="4"/>
      <c r="C13" s="4"/>
      <c r="D13" s="4"/>
      <c r="E13" s="4"/>
    </row>
    <row r="14" spans="1:5" x14ac:dyDescent="0.2">
      <c r="A14" s="1" t="s">
        <v>13</v>
      </c>
      <c r="B14" s="5">
        <f>(B8*(B11-1))+B9+B10</f>
        <v>15814</v>
      </c>
      <c r="C14" s="5">
        <f>(C8*(C11-1))+C9+C10</f>
        <v>15880</v>
      </c>
      <c r="D14" s="5">
        <f>(D8*(D11-1))+D9+D10</f>
        <v>11610</v>
      </c>
      <c r="E14" s="5">
        <f>(E8*(E11-1))+E9+E10</f>
        <v>15580</v>
      </c>
    </row>
    <row r="15" spans="1:5" x14ac:dyDescent="0.2">
      <c r="A15" s="1" t="s">
        <v>3</v>
      </c>
      <c r="B15" s="5">
        <f>B14/(B11/12)</f>
        <v>5271.333333333333</v>
      </c>
      <c r="C15" s="5">
        <f>C14/(C11/12)</f>
        <v>5293.333333333333</v>
      </c>
      <c r="D15" s="5">
        <f>D14/(D11/12)</f>
        <v>5805</v>
      </c>
      <c r="E15" s="5">
        <f>E14/(E11/12)</f>
        <v>5193.333333333333</v>
      </c>
    </row>
    <row r="16" spans="1:5" x14ac:dyDescent="0.2">
      <c r="A16" s="12" t="s">
        <v>4</v>
      </c>
      <c r="B16" s="13">
        <f>B14/B11</f>
        <v>439.27777777777777</v>
      </c>
      <c r="C16" s="13">
        <f>C14/C11</f>
        <v>441.11111111111109</v>
      </c>
      <c r="D16" s="13">
        <f>D14/D11</f>
        <v>483.75</v>
      </c>
      <c r="E16" s="13">
        <f>E14/E11</f>
        <v>432.77777777777777</v>
      </c>
    </row>
    <row r="17" spans="1:5" x14ac:dyDescent="0.2">
      <c r="A17" s="1" t="s">
        <v>6</v>
      </c>
      <c r="B17" s="5">
        <f>B15/B12</f>
        <v>0.35142222222222219</v>
      </c>
      <c r="C17" s="5">
        <f>C15/C12</f>
        <v>0.35288888888888886</v>
      </c>
      <c r="D17" s="5">
        <f>D15/D12</f>
        <v>0.38700000000000001</v>
      </c>
      <c r="E17" s="5">
        <f>E15/E12</f>
        <v>0.34622222222222221</v>
      </c>
    </row>
    <row r="18" spans="1:5" x14ac:dyDescent="0.2">
      <c r="A18" s="1"/>
      <c r="B18" s="4"/>
      <c r="C18" s="4"/>
      <c r="D18" s="4"/>
      <c r="E18" s="4"/>
    </row>
    <row r="19" spans="1:5" x14ac:dyDescent="0.2">
      <c r="A19" s="3" t="s">
        <v>10</v>
      </c>
      <c r="B19" s="4"/>
      <c r="C19" s="4"/>
      <c r="D19" s="4"/>
      <c r="E19" s="4"/>
    </row>
    <row r="20" spans="1:5" x14ac:dyDescent="0.2">
      <c r="A20" s="1" t="s">
        <v>11</v>
      </c>
      <c r="B20" s="10">
        <v>0.14799999999999999</v>
      </c>
      <c r="C20" s="10">
        <v>0.16</v>
      </c>
      <c r="D20" s="10">
        <v>0.123</v>
      </c>
      <c r="E20" s="10">
        <v>0.14000000000000001</v>
      </c>
    </row>
    <row r="21" spans="1:5" x14ac:dyDescent="0.2">
      <c r="A21" s="1" t="s">
        <v>12</v>
      </c>
      <c r="B21" s="11">
        <v>3000</v>
      </c>
      <c r="C21" s="11">
        <v>3000</v>
      </c>
      <c r="D21" s="11">
        <v>3000</v>
      </c>
      <c r="E21" s="11">
        <v>3000</v>
      </c>
    </row>
    <row r="22" spans="1:5" x14ac:dyDescent="0.2">
      <c r="A22" s="1" t="s">
        <v>22</v>
      </c>
      <c r="B22" s="5">
        <f>B21*B20</f>
        <v>444</v>
      </c>
      <c r="C22" s="5">
        <f>C21*C20</f>
        <v>480</v>
      </c>
      <c r="D22" s="5">
        <f>D21*D20</f>
        <v>369</v>
      </c>
      <c r="E22" s="5">
        <f>E21*E20</f>
        <v>420.00000000000006</v>
      </c>
    </row>
    <row r="23" spans="1:5" x14ac:dyDescent="0.2">
      <c r="A23" s="1" t="s">
        <v>25</v>
      </c>
      <c r="B23" s="5">
        <f>B22/(B11/12)</f>
        <v>148</v>
      </c>
      <c r="C23" s="5">
        <f>C22/(C11/12)</f>
        <v>160</v>
      </c>
      <c r="D23" s="5">
        <f>D22/(D11/12)</f>
        <v>184.5</v>
      </c>
      <c r="E23" s="5">
        <f>E22/(E11/12)</f>
        <v>140.00000000000003</v>
      </c>
    </row>
    <row r="24" spans="1:5" x14ac:dyDescent="0.2">
      <c r="A24" s="1" t="s">
        <v>23</v>
      </c>
      <c r="B24" s="5">
        <f>B23/12</f>
        <v>12.333333333333334</v>
      </c>
      <c r="C24" s="5">
        <f>C23/12</f>
        <v>13.333333333333334</v>
      </c>
      <c r="D24" s="5">
        <f>D23/12</f>
        <v>15.375</v>
      </c>
      <c r="E24" s="5">
        <f>E23/12</f>
        <v>11.66666666666667</v>
      </c>
    </row>
    <row r="25" spans="1:5" x14ac:dyDescent="0.2">
      <c r="A25" s="1"/>
      <c r="B25" s="4"/>
      <c r="C25" s="4"/>
      <c r="D25" s="4"/>
      <c r="E25" s="4"/>
    </row>
    <row r="26" spans="1:5" x14ac:dyDescent="0.2">
      <c r="A26" s="3" t="s">
        <v>8</v>
      </c>
      <c r="B26" s="4"/>
      <c r="C26" s="4"/>
      <c r="D26" s="4"/>
      <c r="E26" s="4"/>
    </row>
    <row r="27" spans="1:5" x14ac:dyDescent="0.2">
      <c r="A27" s="1" t="s">
        <v>18</v>
      </c>
      <c r="B27" s="6">
        <v>65.7</v>
      </c>
      <c r="C27" s="6">
        <v>65.7</v>
      </c>
      <c r="D27" s="6">
        <v>65.7</v>
      </c>
      <c r="E27" s="6">
        <v>57.6</v>
      </c>
    </row>
    <row r="28" spans="1:5" x14ac:dyDescent="0.2">
      <c r="A28" s="1" t="s">
        <v>20</v>
      </c>
      <c r="B28" s="10">
        <v>1.1970000000000001</v>
      </c>
      <c r="C28" s="10">
        <v>1.1970000000000001</v>
      </c>
      <c r="D28" s="10">
        <v>1.1970000000000001</v>
      </c>
      <c r="E28" s="10">
        <v>1.1970000000000001</v>
      </c>
    </row>
    <row r="29" spans="1:5" x14ac:dyDescent="0.2">
      <c r="A29" s="1" t="s">
        <v>21</v>
      </c>
      <c r="B29" s="5">
        <f>B28/(B27/4.54609)</f>
        <v>8.2826023287671233E-2</v>
      </c>
      <c r="C29" s="5">
        <f>C28/(C27/4.54609)</f>
        <v>8.2826023287671233E-2</v>
      </c>
      <c r="D29" s="5">
        <f>D28/(D27/4.54609)</f>
        <v>8.2826023287671233E-2</v>
      </c>
      <c r="E29" s="5">
        <f>E28/(E27/4.54609)</f>
        <v>9.4473432812500008E-2</v>
      </c>
    </row>
    <row r="30" spans="1:5" x14ac:dyDescent="0.2">
      <c r="A30" s="1" t="s">
        <v>9</v>
      </c>
      <c r="B30" s="5">
        <f>B29*B12</f>
        <v>1242.3903493150685</v>
      </c>
      <c r="C30" s="5">
        <f>C29*C12</f>
        <v>1242.3903493150685</v>
      </c>
      <c r="D30" s="5">
        <f>D29*D12</f>
        <v>1242.3903493150685</v>
      </c>
      <c r="E30" s="5">
        <f>E29*E12</f>
        <v>1417.1014921875001</v>
      </c>
    </row>
    <row r="31" spans="1:5" x14ac:dyDescent="0.2">
      <c r="A31" s="1" t="s">
        <v>24</v>
      </c>
      <c r="B31" s="5">
        <f>B30/12</f>
        <v>103.53252910958905</v>
      </c>
      <c r="C31" s="5">
        <f>C30/12</f>
        <v>103.53252910958905</v>
      </c>
      <c r="D31" s="5">
        <f>D30/12</f>
        <v>103.53252910958905</v>
      </c>
      <c r="E31" s="5">
        <f>E30/12</f>
        <v>118.09179101562501</v>
      </c>
    </row>
    <row r="32" spans="1:5" x14ac:dyDescent="0.2">
      <c r="A32" s="1"/>
      <c r="B32" s="5"/>
      <c r="C32" s="5"/>
      <c r="D32" s="5"/>
      <c r="E32" s="5"/>
    </row>
    <row r="33" spans="1:5" x14ac:dyDescent="0.2">
      <c r="A33" s="3" t="s">
        <v>26</v>
      </c>
      <c r="B33" s="5">
        <f>B15+B23+B30</f>
        <v>6661.7236826484013</v>
      </c>
      <c r="C33" s="5">
        <f>C15+C23+C30</f>
        <v>6695.7236826484013</v>
      </c>
      <c r="D33" s="5">
        <f>D15+D23+D30</f>
        <v>7231.8903493150683</v>
      </c>
      <c r="E33" s="5">
        <f>E15+E23+E30</f>
        <v>6750.4348255208333</v>
      </c>
    </row>
    <row r="34" spans="1:5" x14ac:dyDescent="0.2">
      <c r="A34" s="12" t="s">
        <v>27</v>
      </c>
      <c r="B34" s="13">
        <f>B33/12</f>
        <v>555.14364022070015</v>
      </c>
      <c r="C34" s="13">
        <f>C33/12</f>
        <v>557.97697355403341</v>
      </c>
      <c r="D34" s="13">
        <f>D33/12</f>
        <v>602.65752910958906</v>
      </c>
      <c r="E34" s="13">
        <f>E33/12</f>
        <v>562.53623546006941</v>
      </c>
    </row>
    <row r="35" spans="1:5" x14ac:dyDescent="0.2">
      <c r="A35" s="3" t="s">
        <v>28</v>
      </c>
      <c r="B35" s="5">
        <f>B33/((B21/(B11/12))+B12)</f>
        <v>0.41635773016552508</v>
      </c>
      <c r="C35" s="5">
        <f>C33/((C21/(C11/12))+C12)</f>
        <v>0.41848273016552506</v>
      </c>
      <c r="D35" s="5">
        <f>D33/((D21/(D11/12))+D12)</f>
        <v>0.43829638480697386</v>
      </c>
      <c r="E35" s="5">
        <f>E33/((E21/(E11/12))+E12)</f>
        <v>0.42190217659505208</v>
      </c>
    </row>
  </sheetData>
  <sheetProtection password="E52C" sheet="1" objects="1" scenarios="1"/>
  <mergeCells count="1">
    <mergeCell ref="A2:E4"/>
  </mergeCells>
  <phoneticPr fontId="5" type="noConversion"/>
  <pageMargins left="0.7" right="0.7" top="0.75" bottom="0.75" header="0.3" footer="0.3"/>
  <pageSetup paperSize="9" scale="70" orientation="landscape" horizontalDpi="0" verticalDpi="0"/>
  <colBreaks count="1" manualBreakCount="1">
    <brk id="5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2017-10-27T12:33:38Z</dcterms:created>
  <dcterms:modified xsi:type="dcterms:W3CDTF">2017-10-30T10:33:00Z</dcterms:modified>
</cp:coreProperties>
</file>